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Variances" sheetId="1" r:id="rId1"/>
    <sheet name="Reserves" sheetId="2" r:id="rId2"/>
    <sheet name="Recast" sheetId="3" r:id="rId3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<sst xmlns="http://schemas.openxmlformats.org/spreadsheetml/2006/main" count="67" uniqueCount="53">
  <si>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</si>
  <si>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</si>
  <si>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</si>
  <si>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</si>
  <si>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</si>
  <si>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</si>
  <si>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</si>
  <si>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</si>
  <si>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</si>
  <si>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</si>
  <si>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</si>
  <si>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</si>
  <si>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</si>
  <si>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</si>
  <si>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</si>
  <si>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</si>
  <si>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</si>
  <si>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</si>
  <si>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</si>
  <si>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</si>
  <si>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</si>
  <si>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</si>
  <si>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</si>
  <si>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</si>
  <si>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</si>
  <si>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</si>
  <si>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</si>
  <si>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</si>
  <si>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</si>
  <si>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</si>
  <si>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</si>
  <si>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</si>
  <si>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</si>
  <si>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</si>
  <si>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</si>
  <si>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</si>
  <si>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Burghclere Parish Council</t>
  </si>
  <si>
    <t>2019/20</t>
  </si>
  <si>
    <t>2020/21</t>
  </si>
  <si>
    <t>Discretionary Grants</t>
  </si>
  <si>
    <t>Budget included an increase of £1720 to reflect increase in hours worked by Clerk, together with purchase of new laptop at £500.</t>
  </si>
  <si>
    <t>Receipts in 2019/20 included £14,445 of income relating to the Nieghbourhood Plan and £42009 for a project to refurbish the village hall clubroom.  There have been no similar projects during the year 2020/21.</t>
  </si>
  <si>
    <t>Payments in 2019/20 included £15,180 relating to the Neighbourhood Plan and £45,336 for a project to refurbish the village hall clubroom.  There have been no similar projects during the year 2020/21.</t>
  </si>
  <si>
    <t>Enborne A4A Grant</t>
  </si>
  <si>
    <t>Original</t>
  </si>
  <si>
    <t>Recast</t>
  </si>
  <si>
    <t>Explanation</t>
  </si>
  <si>
    <t>Box</t>
  </si>
  <si>
    <t>Explanation of Recast Figures re Year Ending 31st March 2020</t>
  </si>
  <si>
    <t>£99.25 of income added in due to a difference in the amounts paid out and received back re Litterwarden PAYE (timing in payment dates)</t>
  </si>
  <si>
    <t>£3.40 missed interest receipts</t>
  </si>
  <si>
    <t xml:space="preserve"> </t>
  </si>
  <si>
    <t>Adjusted to match figure included in updated asset register.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</si>
</sst>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22">
      <selection activeCell="N34" sqref="N3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9"/>
    </row>
    <row r="2" spans="1:13" ht="15">
      <c r="A2" s="29" t="s">
        <v>17</v>
      </c>
      <c r="B2" s="24"/>
      <c r="C2" s="37" t="s">
        <v>36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34</v>
      </c>
    </row>
    <row r="5" spans="1:13" ht="99" customHeight="1">
      <c r="A5" s="50" t="s">
        <v>35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40004</v>
      </c>
      <c r="F11" s="8">
        <v>28278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12429</v>
      </c>
      <c r="F13" s="8">
        <v>14686</v>
      </c>
      <c r="G13" s="5">
        <f>F13-D13</f>
        <v>2257</v>
      </c>
      <c r="H13" s="6">
        <f>IF((D13&gt;F13),(D13-F13)/D13,IF(D13&lt;F13,-(D13-F13)/D13,IF(D13=F13,0)))</f>
        <v>0.18159143937565372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 t="str">
        <f>IF((L13="YES")*AND(I13+J13&lt;1),"Explanation not required, difference less than £200"," ")</f>
        <v> </v>
      </c>
      <c r="N13" s="13" t="s">
        <v>40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5" t="s">
        <v>3</v>
      </c>
      <c r="B15" s="45"/>
      <c r="C15" s="45"/>
      <c r="D15" s="8">
        <v>69441</v>
      </c>
      <c r="F15" s="8">
        <v>10812</v>
      </c>
      <c r="G15" s="5">
        <f>F15-D15</f>
        <v>-58629</v>
      </c>
      <c r="H15" s="6">
        <f>IF((D15&gt;F15),(D15-F15)/D15,IF(D15&lt;F15,-(D15-F15)/D15,IF(D15=F15,0)))</f>
        <v>0.8442994772540718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12236</v>
      </c>
      <c r="F17" s="8">
        <v>13274</v>
      </c>
      <c r="G17" s="5">
        <f>F17-D17</f>
        <v>1038</v>
      </c>
      <c r="H17" s="6">
        <f>IF((D17&gt;F17),(D17-F17)/D17,IF(D17&lt;F17,-(D17-F17)/D17,IF(D17=F17,0)))</f>
        <v>0.08483164432821183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5" t="s">
        <v>21</v>
      </c>
      <c r="B21" s="45"/>
      <c r="C21" s="45"/>
      <c r="D21" s="8">
        <v>81360</v>
      </c>
      <c r="F21" s="8">
        <v>8031</v>
      </c>
      <c r="G21" s="5">
        <f>F21-D21</f>
        <v>-73329</v>
      </c>
      <c r="H21" s="6">
        <f>IF((D21&gt;F21),(D21-F21)/D21,IF(D21&lt;F21,-(D21-F21)/D21,IF(D21=F21,0)))</f>
        <v>0.9012905604719764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28278</v>
      </c>
      <c r="F23" s="2">
        <f>F11+F13+F15-F17-F19-F21</f>
        <v>32471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28278</v>
      </c>
      <c r="F26" s="8">
        <v>32490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33524</v>
      </c>
      <c r="F28" s="8">
        <v>40925</v>
      </c>
      <c r="G28" s="5">
        <f>F28-D28</f>
        <v>7401</v>
      </c>
      <c r="H28" s="6">
        <f>IF((D28&gt;F28),(D28-F28)/D28,IF(D28&lt;F28,-(D28-F28)/D28,IF(D28=F28,0)))</f>
        <v>0.22076721154993437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52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J11" sqref="J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33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39</v>
      </c>
      <c r="D7" s="34">
        <v>900</v>
      </c>
    </row>
    <row r="8" spans="2:4" ht="15" customHeight="1">
      <c r="B8" s="42" t="s">
        <v>43</v>
      </c>
      <c r="D8" s="43">
        <v>19459</v>
      </c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20359</v>
      </c>
    </row>
    <row r="16" spans="1:8" ht="14.25">
      <c r="A16" s="31" t="s">
        <v>25</v>
      </c>
      <c r="D16" s="34">
        <v>12112</v>
      </c>
      <c r="H16" s="44"/>
    </row>
    <row r="17" ht="14.25">
      <c r="E17" s="33">
        <f>D16</f>
        <v>12112</v>
      </c>
    </row>
    <row r="18" spans="1:6" ht="15" thickBot="1">
      <c r="A18" s="31" t="s">
        <v>26</v>
      </c>
      <c r="F18" s="35">
        <f>E14+E17</f>
        <v>32471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1" sqref="H11"/>
    </sheetView>
  </sheetViews>
  <sheetFormatPr defaultColWidth="9.140625" defaultRowHeight="15"/>
  <sheetData>
    <row r="1" s="31" customFormat="1" ht="14.25">
      <c r="A1" s="31" t="s">
        <v>36</v>
      </c>
    </row>
    <row r="3" s="31" customFormat="1" ht="14.25">
      <c r="A3" s="31" t="s">
        <v>48</v>
      </c>
    </row>
    <row r="4" s="31" customFormat="1" ht="14.25"/>
    <row r="5" spans="1:5" s="31" customFormat="1" ht="14.25">
      <c r="A5" s="31" t="s">
        <v>47</v>
      </c>
      <c r="B5" s="31" t="s">
        <v>44</v>
      </c>
      <c r="C5" s="31" t="s">
        <v>45</v>
      </c>
      <c r="D5" s="31" t="s">
        <v>0</v>
      </c>
      <c r="E5" s="31" t="s">
        <v>46</v>
      </c>
    </row>
    <row r="6" spans="2:6" ht="14.25">
      <c r="B6" t="s">
        <v>1</v>
      </c>
      <c r="C6" t="s">
        <v>1</v>
      </c>
      <c r="D6" t="s">
        <v>1</v>
      </c>
      <c r="E6" t="s">
        <v>1</v>
      </c>
      <c r="F6" t="s">
        <v>1</v>
      </c>
    </row>
    <row r="7" spans="1:8" ht="14.25">
      <c r="A7">
        <v>3</v>
      </c>
      <c r="B7">
        <v>69339</v>
      </c>
      <c r="C7">
        <v>69441</v>
      </c>
      <c r="D7">
        <f>C7-B7</f>
        <v>102</v>
      </c>
      <c r="E7">
        <v>99.25</v>
      </c>
      <c r="H7" t="s">
        <v>49</v>
      </c>
    </row>
    <row r="8" spans="5:8" ht="14.25">
      <c r="E8">
        <v>3.4</v>
      </c>
      <c r="H8" t="s">
        <v>50</v>
      </c>
    </row>
    <row r="9" ht="14.25">
      <c r="F9">
        <f>E7+E8</f>
        <v>102.65</v>
      </c>
    </row>
    <row r="10" spans="1:4" ht="14.25">
      <c r="A10">
        <v>7</v>
      </c>
      <c r="B10">
        <v>28176</v>
      </c>
      <c r="C10">
        <v>28278</v>
      </c>
      <c r="D10">
        <f>C10-B10</f>
        <v>102</v>
      </c>
    </row>
    <row r="11" spans="1:8" ht="14.25">
      <c r="A11">
        <v>8</v>
      </c>
      <c r="B11">
        <v>28176</v>
      </c>
      <c r="C11">
        <v>28278</v>
      </c>
      <c r="D11">
        <f>C11-B11</f>
        <v>102</v>
      </c>
      <c r="H1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Jacqui Letsome</cp:lastModifiedBy>
  <cp:lastPrinted>2021-06-11T08:38:48Z</cp:lastPrinted>
  <dcterms:created xsi:type="dcterms:W3CDTF">2012-07-11T10:01:28Z</dcterms:created>
  <dcterms:modified xsi:type="dcterms:W3CDTF">2021-06-11T08:39:50Z</dcterms:modified>
  <cp:category/>
  <cp:version/>
  <cp:contentType/>
  <cp:contentStatus/>
</cp:coreProperties>
</file>